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Publishing\_Journals\ACSi\Textbook tasks\"/>
    </mc:Choice>
  </mc:AlternateContent>
  <xr:revisionPtr revIDLastSave="0" documentId="13_ncr:1_{8586B69A-5CBF-4275-B862-0B62556169C6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figure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7" l="1"/>
  <c r="C21" i="7"/>
  <c r="B21" i="7"/>
  <c r="D20" i="7"/>
  <c r="C20" i="7"/>
  <c r="B20" i="7"/>
  <c r="D18" i="7"/>
  <c r="C18" i="7"/>
  <c r="B18" i="7"/>
  <c r="D17" i="7"/>
  <c r="C17" i="7"/>
  <c r="B17" i="7"/>
  <c r="D19" i="7"/>
  <c r="C19" i="7"/>
  <c r="B19" i="7"/>
  <c r="G10" i="7"/>
  <c r="D10" i="7"/>
  <c r="F10" i="7"/>
  <c r="E10" i="7"/>
  <c r="C10" i="7"/>
  <c r="B10" i="7"/>
  <c r="G9" i="7"/>
  <c r="D9" i="7"/>
  <c r="C9" i="7"/>
  <c r="B9" i="7"/>
  <c r="G7" i="7"/>
  <c r="E7" i="7"/>
  <c r="D7" i="7"/>
  <c r="C7" i="7"/>
  <c r="B7" i="7"/>
  <c r="G6" i="7"/>
  <c r="E6" i="7"/>
  <c r="D6" i="7"/>
  <c r="C6" i="7"/>
  <c r="B6" i="7"/>
  <c r="G8" i="7"/>
  <c r="F8" i="7"/>
  <c r="E8" i="7"/>
  <c r="D8" i="7"/>
  <c r="C8" i="7"/>
  <c r="B8" i="7"/>
</calcChain>
</file>

<file path=xl/sharedStrings.xml><?xml version="1.0" encoding="utf-8"?>
<sst xmlns="http://schemas.openxmlformats.org/spreadsheetml/2006/main" count="22" uniqueCount="16">
  <si>
    <t>ZCH</t>
  </si>
  <si>
    <t>PCH</t>
  </si>
  <si>
    <t>NŠ</t>
  </si>
  <si>
    <t>remember</t>
  </si>
  <si>
    <t>understand</t>
  </si>
  <si>
    <t>apply</t>
  </si>
  <si>
    <t>analyze</t>
  </si>
  <si>
    <t>evaluate</t>
  </si>
  <si>
    <t>create</t>
  </si>
  <si>
    <t>factual knowledge</t>
  </si>
  <si>
    <t>conceptual knowledge</t>
  </si>
  <si>
    <t>procedural knowledge</t>
  </si>
  <si>
    <t>metacognitive knowledge</t>
  </si>
  <si>
    <t>nFR</t>
  </si>
  <si>
    <t>FR</t>
  </si>
  <si>
    <t>textbook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</si>
</sst>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NumberFormat="1"/>
    <xf numFmtId="9" fontId="0" fillId="0" borderId="0" xfId="1" applyFont="1"/>
    <xf numFmtId="1" fontId="0" fillId="0" borderId="0" xfId="1" applyNumberFormat="1" applyFont="1"/>
    <xf numFmtId="1" fontId="0" fillId="0" borderId="0" xfId="0" applyNumberFormat="1"/>
    <xf numFmtId="0" fontId="3" fillId="0" borderId="0" xfId="0" applyFont="1"/>
    <xf numFmtId="0" fontId="0" fillId="0" borderId="0" xfId="1" applyNumberFormat="1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figures!$A$6</c:f>
              <c:strCache>
                <c:ptCount val="1"/>
                <c:pt idx="0">
                  <c:v>ZCH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figures!$B$5:$G$5</c:f>
              <c:strCache>
                <c:ptCount val="6"/>
                <c:pt idx="0">
                  <c:v>remember</c:v>
                </c:pt>
                <c:pt idx="1">
                  <c:v>understand</c:v>
                </c:pt>
                <c:pt idx="2">
                  <c:v>apply</c:v>
                </c:pt>
                <c:pt idx="3">
                  <c:v>analyze</c:v>
                </c:pt>
                <c:pt idx="4">
                  <c:v>evaluate</c:v>
                </c:pt>
                <c:pt idx="5">
                  <c:v>create</c:v>
                </c:pt>
              </c:strCache>
            </c:strRef>
          </c:cat>
          <c:val>
            <c:numRef>
              <c:f>figures!$B$6:$G$6</c:f>
              <c:numCache>
                <c:formatCode>0%</c:formatCode>
                <c:ptCount val="6"/>
                <c:pt idx="0">
                  <c:v>0.15151515151515152</c:v>
                </c:pt>
                <c:pt idx="1">
                  <c:v>0.57219251336898391</c:v>
                </c:pt>
                <c:pt idx="2">
                  <c:v>0.25668449197860965</c:v>
                </c:pt>
                <c:pt idx="3">
                  <c:v>1.7825311942959001E-3</c:v>
                </c:pt>
                <c:pt idx="4">
                  <c:v>0</c:v>
                </c:pt>
                <c:pt idx="5">
                  <c:v>1.7825311942959002E-2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5-4819-8ED0-D119D7DD225F}"/>
            </c:ext>
          </c:extLst>
        </c:ser>
        <c:ser>
          <c:idx val="1"/>
          <c:order val="1"/>
          <c:tx>
            <c:strRef>
              <c:f>figures!$A$7</c:f>
              <c:strCache>
                <c:ptCount val="1"/>
                <c:pt idx="0">
                  <c:v>PCH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figures!$B$5:$G$5</c:f>
              <c:strCache>
                <c:ptCount val="6"/>
                <c:pt idx="0">
                  <c:v>remember</c:v>
                </c:pt>
                <c:pt idx="1">
                  <c:v>understand</c:v>
                </c:pt>
                <c:pt idx="2">
                  <c:v>apply</c:v>
                </c:pt>
                <c:pt idx="3">
                  <c:v>analyze</c:v>
                </c:pt>
                <c:pt idx="4">
                  <c:v>evaluate</c:v>
                </c:pt>
                <c:pt idx="5">
                  <c:v>create</c:v>
                </c:pt>
              </c:strCache>
            </c:strRef>
          </c:cat>
          <c:val>
            <c:numRef>
              <c:f>figures!$B$7:$G$7</c:f>
              <c:numCache>
                <c:formatCode>0%</c:formatCode>
                <c:ptCount val="6"/>
                <c:pt idx="0">
                  <c:v>0.121875</c:v>
                </c:pt>
                <c:pt idx="1">
                  <c:v>0.63124999999999998</c:v>
                </c:pt>
                <c:pt idx="2">
                  <c:v>0.23125000000000001</c:v>
                </c:pt>
                <c:pt idx="3">
                  <c:v>3.1250000000000002E-3</c:v>
                </c:pt>
                <c:pt idx="4">
                  <c:v>0</c:v>
                </c:pt>
                <c:pt idx="5">
                  <c:v>1.2500000000000001E-2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B5-4819-8ED0-D119D7DD225F}"/>
            </c:ext>
          </c:extLst>
        </c:ser>
        <c:ser>
          <c:idx val="2"/>
          <c:order val="2"/>
          <c:tx>
            <c:strRef>
              <c:f>figures!$A$8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figures!$B$5:$G$5</c:f>
              <c:strCache>
                <c:ptCount val="6"/>
                <c:pt idx="0">
                  <c:v>remember</c:v>
                </c:pt>
                <c:pt idx="1">
                  <c:v>understand</c:v>
                </c:pt>
                <c:pt idx="2">
                  <c:v>apply</c:v>
                </c:pt>
                <c:pt idx="3">
                  <c:v>analyze</c:v>
                </c:pt>
                <c:pt idx="4">
                  <c:v>evaluate</c:v>
                </c:pt>
                <c:pt idx="5">
                  <c:v>create</c:v>
                </c:pt>
              </c:strCache>
            </c:strRef>
          </c:cat>
          <c:val>
            <c:numRef>
              <c:f>figures!$B$8:$G$8</c:f>
              <c:numCache>
                <c:formatCode>0%</c:formatCode>
                <c:ptCount val="6"/>
                <c:pt idx="0">
                  <c:v>0.36559139784946237</c:v>
                </c:pt>
                <c:pt idx="1">
                  <c:v>0.56682027649769584</c:v>
                </c:pt>
                <c:pt idx="2">
                  <c:v>4.9155145929339478E-2</c:v>
                </c:pt>
                <c:pt idx="3">
                  <c:v>1.5360983102918587E-3</c:v>
                </c:pt>
                <c:pt idx="4">
                  <c:v>1.2288786482334869E-2</c:v>
                </c:pt>
                <c:pt idx="5">
                  <c:v>4.608294930875576E-3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B5-4819-8ED0-D119D7DD225F}"/>
            </c:ext>
          </c:extLst>
        </c:ser>
        <c:ser>
          <c:idx val="3"/>
          <c:order val="3"/>
          <c:tx>
            <c:strRef>
              <c:f>figures!$A$9</c:f>
              <c:strCache>
                <c:ptCount val="1"/>
                <c:pt idx="0">
                  <c:v>NŠ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figures!$B$5:$G$5</c:f>
              <c:strCache>
                <c:ptCount val="6"/>
                <c:pt idx="0">
                  <c:v>remember</c:v>
                </c:pt>
                <c:pt idx="1">
                  <c:v>understand</c:v>
                </c:pt>
                <c:pt idx="2">
                  <c:v>apply</c:v>
                </c:pt>
                <c:pt idx="3">
                  <c:v>analyze</c:v>
                </c:pt>
                <c:pt idx="4">
                  <c:v>evaluate</c:v>
                </c:pt>
                <c:pt idx="5">
                  <c:v>create</c:v>
                </c:pt>
              </c:strCache>
            </c:strRef>
          </c:cat>
          <c:val>
            <c:numRef>
              <c:f>figures!$B$9:$G$9</c:f>
              <c:numCache>
                <c:formatCode>0%</c:formatCode>
                <c:ptCount val="6"/>
                <c:pt idx="0">
                  <c:v>0.3114119922630561</c:v>
                </c:pt>
                <c:pt idx="1">
                  <c:v>0.49903288201160539</c:v>
                </c:pt>
                <c:pt idx="2">
                  <c:v>0.17988394584139264</c:v>
                </c:pt>
                <c:pt idx="3">
                  <c:v>0</c:v>
                </c:pt>
                <c:pt idx="4">
                  <c:v>0</c:v>
                </c:pt>
                <c:pt idx="5">
                  <c:v>9.6711798839458421E-3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B5-4819-8ED0-D119D7DD225F}"/>
            </c:ext>
          </c:extLst>
        </c:ser>
        <c:ser>
          <c:idx val="4"/>
          <c:order val="4"/>
          <c:tx>
            <c:strRef>
              <c:f>figures!$A$10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figures!$B$5:$G$5</c:f>
              <c:strCache>
                <c:ptCount val="6"/>
                <c:pt idx="0">
                  <c:v>remember</c:v>
                </c:pt>
                <c:pt idx="1">
                  <c:v>understand</c:v>
                </c:pt>
                <c:pt idx="2">
                  <c:v>apply</c:v>
                </c:pt>
                <c:pt idx="3">
                  <c:v>analyze</c:v>
                </c:pt>
                <c:pt idx="4">
                  <c:v>evaluate</c:v>
                </c:pt>
                <c:pt idx="5">
                  <c:v>create</c:v>
                </c:pt>
              </c:strCache>
            </c:strRef>
          </c:cat>
          <c:val>
            <c:numRef>
              <c:f>figures!$B$10:$G$10</c:f>
              <c:numCache>
                <c:formatCode>0%</c:formatCode>
                <c:ptCount val="6"/>
                <c:pt idx="0">
                  <c:v>0.31942446043165468</c:v>
                </c:pt>
                <c:pt idx="1">
                  <c:v>0.6086330935251798</c:v>
                </c:pt>
                <c:pt idx="2">
                  <c:v>4.3165467625899283E-2</c:v>
                </c:pt>
                <c:pt idx="3">
                  <c:v>1.4388489208633094E-3</c:v>
                </c:pt>
                <c:pt idx="4">
                  <c:v>2.1582733812949641E-2</c:v>
                </c:pt>
                <c:pt idx="5">
                  <c:v>5.7553956834532375E-3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C-482F-8864-F3C462DED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494920"/>
        <c:axId val="507492296"/>
      </c:barChart>
      <c:catAx>
        <c:axId val="507494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07492296"/>
        <c:crosses val="autoZero"/>
        <c:auto val="1"/>
        <c:lblAlgn val="ctr"/>
        <c:lblOffset val="100"/>
        <c:noMultiLvlLbl val="0"/>
      </c:catAx>
      <c:valAx>
        <c:axId val="5074922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cross"/>
        <c:minorTickMark val="cross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074949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figures!$A$17</c:f>
              <c:strCache>
                <c:ptCount val="1"/>
                <c:pt idx="0">
                  <c:v>ZCH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figures!$B$16:$E$16</c:f>
              <c:strCache>
                <c:ptCount val="4"/>
                <c:pt idx="0">
                  <c:v>factual knowledge</c:v>
                </c:pt>
                <c:pt idx="1">
                  <c:v>conceptual knowledge</c:v>
                </c:pt>
                <c:pt idx="2">
                  <c:v>procedural knowledge</c:v>
                </c:pt>
                <c:pt idx="3">
                  <c:v>metacognitive knowledge</c:v>
                </c:pt>
              </c:strCache>
            </c:strRef>
          </c:cat>
          <c:val>
            <c:numRef>
              <c:f>figures!$B$17:$E$17</c:f>
              <c:numCache>
                <c:formatCode>0%</c:formatCode>
                <c:ptCount val="4"/>
                <c:pt idx="0">
                  <c:v>0.47415329768270947</c:v>
                </c:pt>
                <c:pt idx="1">
                  <c:v>0.30837789661319071</c:v>
                </c:pt>
                <c:pt idx="2">
                  <c:v>0.21746880570409982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D-455E-9660-8A5A66F3B9CD}"/>
            </c:ext>
          </c:extLst>
        </c:ser>
        <c:ser>
          <c:idx val="1"/>
          <c:order val="1"/>
          <c:tx>
            <c:strRef>
              <c:f>figures!$A$18</c:f>
              <c:strCache>
                <c:ptCount val="1"/>
                <c:pt idx="0">
                  <c:v>PCH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figures!$B$16:$E$16</c:f>
              <c:strCache>
                <c:ptCount val="4"/>
                <c:pt idx="0">
                  <c:v>factual knowledge</c:v>
                </c:pt>
                <c:pt idx="1">
                  <c:v>conceptual knowledge</c:v>
                </c:pt>
                <c:pt idx="2">
                  <c:v>procedural knowledge</c:v>
                </c:pt>
                <c:pt idx="3">
                  <c:v>metacognitive knowledge</c:v>
                </c:pt>
              </c:strCache>
            </c:strRef>
          </c:cat>
          <c:val>
            <c:numRef>
              <c:f>figures!$B$18:$E$18</c:f>
              <c:numCache>
                <c:formatCode>0%</c:formatCode>
                <c:ptCount val="4"/>
                <c:pt idx="0">
                  <c:v>0.43437500000000001</c:v>
                </c:pt>
                <c:pt idx="1">
                  <c:v>0.36562499999999998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D-455E-9660-8A5A66F3B9CD}"/>
            </c:ext>
          </c:extLst>
        </c:ser>
        <c:ser>
          <c:idx val="2"/>
          <c:order val="2"/>
          <c:tx>
            <c:strRef>
              <c:f>figures!$A$19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figures!$B$16:$E$16</c:f>
              <c:strCache>
                <c:ptCount val="4"/>
                <c:pt idx="0">
                  <c:v>factual knowledge</c:v>
                </c:pt>
                <c:pt idx="1">
                  <c:v>conceptual knowledge</c:v>
                </c:pt>
                <c:pt idx="2">
                  <c:v>procedural knowledge</c:v>
                </c:pt>
                <c:pt idx="3">
                  <c:v>metacognitive knowledge</c:v>
                </c:pt>
              </c:strCache>
            </c:strRef>
          </c:cat>
          <c:val>
            <c:numRef>
              <c:f>figures!$B$19:$E$19</c:f>
              <c:numCache>
                <c:formatCode>0%</c:formatCode>
                <c:ptCount val="4"/>
                <c:pt idx="0">
                  <c:v>0.69892473118279574</c:v>
                </c:pt>
                <c:pt idx="1">
                  <c:v>0.26728110599078342</c:v>
                </c:pt>
                <c:pt idx="2">
                  <c:v>3.3794162826420893E-2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BD-455E-9660-8A5A66F3B9CD}"/>
            </c:ext>
          </c:extLst>
        </c:ser>
        <c:ser>
          <c:idx val="3"/>
          <c:order val="3"/>
          <c:tx>
            <c:strRef>
              <c:f>figures!$A$20</c:f>
              <c:strCache>
                <c:ptCount val="1"/>
                <c:pt idx="0">
                  <c:v>NŠ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figures!$B$16:$E$16</c:f>
              <c:strCache>
                <c:ptCount val="4"/>
                <c:pt idx="0">
                  <c:v>factual knowledge</c:v>
                </c:pt>
                <c:pt idx="1">
                  <c:v>conceptual knowledge</c:v>
                </c:pt>
                <c:pt idx="2">
                  <c:v>procedural knowledge</c:v>
                </c:pt>
                <c:pt idx="3">
                  <c:v>metacognitive knowledge</c:v>
                </c:pt>
              </c:strCache>
            </c:strRef>
          </c:cat>
          <c:val>
            <c:numRef>
              <c:f>figures!$B$20:$E$20</c:f>
              <c:numCache>
                <c:formatCode>0%</c:formatCode>
                <c:ptCount val="4"/>
                <c:pt idx="0">
                  <c:v>0.56286266924564798</c:v>
                </c:pt>
                <c:pt idx="1">
                  <c:v>0.27659574468085107</c:v>
                </c:pt>
                <c:pt idx="2">
                  <c:v>0.16054158607350097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BD-455E-9660-8A5A66F3B9CD}"/>
            </c:ext>
          </c:extLst>
        </c:ser>
        <c:ser>
          <c:idx val="4"/>
          <c:order val="4"/>
          <c:tx>
            <c:strRef>
              <c:f>figures!$A$21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figures!$B$16:$E$16</c:f>
              <c:strCache>
                <c:ptCount val="4"/>
                <c:pt idx="0">
                  <c:v>factual knowledge</c:v>
                </c:pt>
                <c:pt idx="1">
                  <c:v>conceptual knowledge</c:v>
                </c:pt>
                <c:pt idx="2">
                  <c:v>procedural knowledge</c:v>
                </c:pt>
                <c:pt idx="3">
                  <c:v>metacognitive knowledge</c:v>
                </c:pt>
              </c:strCache>
            </c:strRef>
          </c:cat>
          <c:val>
            <c:numRef>
              <c:f>figures!$B$21:$E$21</c:f>
              <c:numCache>
                <c:formatCode>0%</c:formatCode>
                <c:ptCount val="4"/>
                <c:pt idx="0">
                  <c:v>0.66043165467625897</c:v>
                </c:pt>
                <c:pt idx="1">
                  <c:v>0.3035971223021583</c:v>
                </c:pt>
                <c:pt idx="2">
                  <c:v>3.5971223021582732E-2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9-4C22-9259-4B940DD5B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980560"/>
        <c:axId val="612972032"/>
      </c:barChart>
      <c:catAx>
        <c:axId val="61298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2972032"/>
        <c:crosses val="autoZero"/>
        <c:auto val="1"/>
        <c:lblAlgn val="ctr"/>
        <c:lblOffset val="100"/>
        <c:noMultiLvlLbl val="0"/>
      </c:catAx>
      <c:valAx>
        <c:axId val="612972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298056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508000</xdr:colOff>
      <xdr:row>3</xdr:row>
      <xdr:rowOff>1270</xdr:rowOff>
    </xdr:from>
    <xdr:to>
      <xdr:col>17</xdr:col>
      <xdr:colOff>24000</xdr:colOff>
      <xdr:row>13</xdr:row>
      <xdr:rowOff>116570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B0C4E73-BA45-424E-9F5D-D460D36E2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558800</xdr:colOff>
      <xdr:row>14</xdr:row>
      <xdr:rowOff>64770</xdr:rowOff>
    </xdr:from>
    <xdr:to>
      <xdr:col>17</xdr:col>
      <xdr:colOff>74800</xdr:colOff>
      <xdr:row>23</xdr:row>
      <xdr:rowOff>93120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9950CAD-AE61-44A1-8842-6010D380A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Z44"/>
  <sheetViews>
    <sheetView tabSelected="1" workbookViewId="0">
      <selection activeCell="H23" sqref="H23"/>
    </sheetView>
  </sheetViews>
  <sheetFormatPr defaultColWidth="8.69921875" defaultRowHeight="15.6" x14ac:dyDescent="0.3"/>
  <cols>
    <col min="1" max="1" width="13.5" bestFit="1" customWidth="1"/>
    <col min="2" max="3" width="4.19921875" bestFit="1" customWidth="1"/>
    <col min="4" max="4" width="8.69921875" bestFit="1" customWidth="1"/>
    <col min="5" max="5" width="13.59765625" bestFit="1" customWidth="1"/>
    <col min="6" max="7" width="8.8984375" bestFit="1" customWidth="1"/>
  </cols>
  <sheetData>
    <row r="3" spans="1:26" x14ac:dyDescent="0.3">
      <c r="A3" s="6"/>
      <c r="J3" s="6"/>
      <c r="S3" s="6"/>
    </row>
    <row r="5" spans="1:26" x14ac:dyDescent="0.3">
      <c r="A5" s="1" t="s">
        <v>15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J5" s="1"/>
      <c r="K5" s="1"/>
      <c r="L5" s="1"/>
      <c r="M5" s="1"/>
      <c r="N5" s="1"/>
      <c r="O5" s="1"/>
      <c r="P5" s="1"/>
      <c r="Q5" s="1"/>
      <c r="S5" s="1"/>
      <c r="T5" s="1"/>
      <c r="U5" s="1"/>
      <c r="V5" s="1"/>
      <c r="W5" s="1"/>
      <c r="X5" s="1"/>
      <c r="Y5" s="1"/>
      <c r="Z5" s="1"/>
    </row>
    <row r="6" spans="1:26" x14ac:dyDescent="0.3">
      <c r="A6" t="s">
        <v>0</v>
      </c>
      <c r="B6" s="3">
        <f>85/561</f>
        <v>0.15151515151515152</v>
      </c>
      <c r="C6" s="3">
        <f>321/561</f>
        <v>0.57219251336898391</v>
      </c>
      <c r="D6" s="3">
        <f>144/561</f>
        <v>0.25668449197860965</v>
      </c>
      <c r="E6" s="3">
        <f>1/561</f>
        <v>1.7825311942959001E-3</v>
      </c>
      <c r="F6" s="3">
        <v>0</v>
      </c>
      <c r="G6" s="3">
        <f>10/561</f>
        <v>1.7825311942959002E-2</v>
      </c>
    </row>
    <row r="7" spans="1:26" x14ac:dyDescent="0.3">
      <c r="A7" t="s">
        <v>1</v>
      </c>
      <c r="B7" s="3">
        <f>39/320</f>
        <v>0.121875</v>
      </c>
      <c r="C7" s="3">
        <f>202/320</f>
        <v>0.63124999999999998</v>
      </c>
      <c r="D7" s="3">
        <f>74/320</f>
        <v>0.23125000000000001</v>
      </c>
      <c r="E7" s="3">
        <f>1/320</f>
        <v>3.1250000000000002E-3</v>
      </c>
      <c r="F7" s="3">
        <v>0</v>
      </c>
      <c r="G7" s="3">
        <f>4/320</f>
        <v>1.2500000000000001E-2</v>
      </c>
    </row>
    <row r="8" spans="1:26" x14ac:dyDescent="0.3">
      <c r="A8" t="s">
        <v>14</v>
      </c>
      <c r="B8" s="3">
        <f>238/651</f>
        <v>0.36559139784946237</v>
      </c>
      <c r="C8" s="3">
        <f>369/651</f>
        <v>0.56682027649769584</v>
      </c>
      <c r="D8" s="3">
        <f>32/651</f>
        <v>4.9155145929339478E-2</v>
      </c>
      <c r="E8" s="3">
        <f>1/651</f>
        <v>1.5360983102918587E-3</v>
      </c>
      <c r="F8" s="3">
        <f>8/651</f>
        <v>1.2288786482334869E-2</v>
      </c>
      <c r="G8" s="3">
        <f>3/651</f>
        <v>4.608294930875576E-3</v>
      </c>
    </row>
    <row r="9" spans="1:26" x14ac:dyDescent="0.3">
      <c r="A9" t="s">
        <v>2</v>
      </c>
      <c r="B9" s="3">
        <f>161/517</f>
        <v>0.3114119922630561</v>
      </c>
      <c r="C9" s="3">
        <f>258/517</f>
        <v>0.49903288201160539</v>
      </c>
      <c r="D9" s="3">
        <f>93/517</f>
        <v>0.17988394584139264</v>
      </c>
      <c r="E9" s="3">
        <v>0</v>
      </c>
      <c r="F9" s="3">
        <v>0</v>
      </c>
      <c r="G9" s="3">
        <f>5/517</f>
        <v>9.6711798839458421E-3</v>
      </c>
    </row>
    <row r="10" spans="1:26" ht="18.600000000000001" customHeight="1" x14ac:dyDescent="0.3">
      <c r="A10" t="s">
        <v>13</v>
      </c>
      <c r="B10" s="3">
        <f>222/695</f>
        <v>0.31942446043165468</v>
      </c>
      <c r="C10" s="3">
        <f>423/695</f>
        <v>0.6086330935251798</v>
      </c>
      <c r="D10" s="3">
        <f>30/695</f>
        <v>4.3165467625899283E-2</v>
      </c>
      <c r="E10" s="3">
        <f>1/695</f>
        <v>1.4388489208633094E-3</v>
      </c>
      <c r="F10" s="3">
        <f>15/695</f>
        <v>2.1582733812949641E-2</v>
      </c>
      <c r="G10" s="3">
        <f>4/695</f>
        <v>5.7553956834532375E-3</v>
      </c>
    </row>
    <row r="11" spans="1:26" ht="18.600000000000001" customHeight="1" x14ac:dyDescent="0.3">
      <c r="B11" s="3"/>
      <c r="C11" s="3"/>
      <c r="D11" s="3"/>
      <c r="E11" s="3"/>
      <c r="F11" s="3"/>
      <c r="G11" s="3"/>
    </row>
    <row r="14" spans="1:26" x14ac:dyDescent="0.3">
      <c r="A14" s="6"/>
      <c r="J14" s="6"/>
      <c r="S14" s="6"/>
    </row>
    <row r="16" spans="1:26" x14ac:dyDescent="0.3">
      <c r="A16" s="1" t="s">
        <v>15</v>
      </c>
      <c r="B16" s="1" t="s">
        <v>9</v>
      </c>
      <c r="C16" s="1" t="s">
        <v>10</v>
      </c>
      <c r="D16" s="1" t="s">
        <v>11</v>
      </c>
      <c r="E16" s="1" t="s">
        <v>12</v>
      </c>
      <c r="J16" s="1"/>
      <c r="K16" s="1"/>
      <c r="L16" s="1"/>
      <c r="M16" s="1"/>
      <c r="N16" s="1"/>
      <c r="O16" s="1"/>
      <c r="S16" s="1"/>
      <c r="T16" s="1"/>
      <c r="U16" s="1"/>
      <c r="V16" s="1"/>
      <c r="W16" s="1"/>
      <c r="X16" s="1"/>
    </row>
    <row r="17" spans="1:24" x14ac:dyDescent="0.3">
      <c r="A17" t="s">
        <v>0</v>
      </c>
      <c r="B17" s="3">
        <f>266/561</f>
        <v>0.47415329768270947</v>
      </c>
      <c r="C17" s="3">
        <f>173/561</f>
        <v>0.30837789661319071</v>
      </c>
      <c r="D17" s="3">
        <f>122/561</f>
        <v>0.21746880570409982</v>
      </c>
      <c r="E17" s="3">
        <v>0</v>
      </c>
      <c r="K17" s="2"/>
      <c r="L17" s="2"/>
      <c r="M17" s="2"/>
      <c r="N17" s="7"/>
      <c r="O17" s="7"/>
      <c r="T17" s="4"/>
      <c r="U17" s="4"/>
      <c r="V17" s="4"/>
      <c r="W17" s="7"/>
      <c r="X17" s="4"/>
    </row>
    <row r="18" spans="1:24" x14ac:dyDescent="0.3">
      <c r="A18" t="s">
        <v>1</v>
      </c>
      <c r="B18" s="3">
        <f>139/320</f>
        <v>0.43437500000000001</v>
      </c>
      <c r="C18" s="3">
        <f>117/320</f>
        <v>0.36562499999999998</v>
      </c>
      <c r="D18" s="3">
        <f>64/320</f>
        <v>0.2</v>
      </c>
      <c r="E18" s="3">
        <v>0</v>
      </c>
      <c r="K18" s="2"/>
      <c r="L18" s="2"/>
      <c r="M18" s="2"/>
      <c r="N18" s="7"/>
      <c r="O18" s="7"/>
      <c r="T18" s="4"/>
      <c r="U18" s="4"/>
      <c r="V18" s="4"/>
      <c r="W18" s="7"/>
      <c r="X18" s="4"/>
    </row>
    <row r="19" spans="1:24" x14ac:dyDescent="0.3">
      <c r="A19" t="s">
        <v>14</v>
      </c>
      <c r="B19" s="3">
        <f>455/651</f>
        <v>0.69892473118279574</v>
      </c>
      <c r="C19" s="3">
        <f>174/651</f>
        <v>0.26728110599078342</v>
      </c>
      <c r="D19" s="3">
        <f>22/651</f>
        <v>3.3794162826420893E-2</v>
      </c>
      <c r="E19" s="3">
        <v>0</v>
      </c>
      <c r="K19" s="2"/>
      <c r="L19" s="2"/>
      <c r="M19" s="2"/>
      <c r="N19" s="7"/>
      <c r="O19" s="7"/>
      <c r="T19" s="5"/>
      <c r="U19" s="5"/>
      <c r="V19" s="5"/>
      <c r="W19" s="7"/>
      <c r="X19" s="4"/>
    </row>
    <row r="20" spans="1:24" x14ac:dyDescent="0.3">
      <c r="A20" t="s">
        <v>2</v>
      </c>
      <c r="B20" s="3">
        <f>291/517</f>
        <v>0.56286266924564798</v>
      </c>
      <c r="C20" s="3">
        <f>143/517</f>
        <v>0.27659574468085107</v>
      </c>
      <c r="D20" s="3">
        <f>83/517</f>
        <v>0.16054158607350097</v>
      </c>
      <c r="E20" s="3">
        <v>0</v>
      </c>
      <c r="K20" s="2"/>
      <c r="L20" s="2"/>
      <c r="M20" s="2"/>
      <c r="N20" s="7"/>
      <c r="O20" s="7"/>
      <c r="T20" s="4"/>
      <c r="U20" s="4"/>
      <c r="V20" s="4"/>
      <c r="W20" s="7"/>
      <c r="X20" s="4"/>
    </row>
    <row r="21" spans="1:24" x14ac:dyDescent="0.3">
      <c r="A21" t="s">
        <v>13</v>
      </c>
      <c r="B21" s="3">
        <f>459/695</f>
        <v>0.66043165467625897</v>
      </c>
      <c r="C21" s="3">
        <f>211/695</f>
        <v>0.3035971223021583</v>
      </c>
      <c r="D21" s="3">
        <f>25/695</f>
        <v>3.5971223021582732E-2</v>
      </c>
      <c r="E21" s="3">
        <v>0</v>
      </c>
      <c r="K21" s="2"/>
      <c r="L21" s="2"/>
      <c r="M21" s="2"/>
      <c r="N21" s="7"/>
      <c r="O21" s="7"/>
      <c r="T21" s="2"/>
      <c r="U21" s="2"/>
      <c r="V21" s="2"/>
      <c r="W21" s="7"/>
      <c r="X21" s="4"/>
    </row>
    <row r="24" spans="1:24" x14ac:dyDescent="0.3">
      <c r="J24" s="6"/>
      <c r="S24" s="6"/>
    </row>
    <row r="26" spans="1:24" x14ac:dyDescent="0.3">
      <c r="J26" s="1"/>
      <c r="K26" s="1"/>
      <c r="L26" s="1"/>
      <c r="M26" s="1"/>
      <c r="N26" s="1"/>
      <c r="O26" s="1"/>
      <c r="S26" s="1"/>
      <c r="T26" s="1"/>
      <c r="U26" s="1"/>
      <c r="V26" s="1"/>
      <c r="W26" s="1"/>
      <c r="X26" s="1"/>
    </row>
    <row r="27" spans="1:24" x14ac:dyDescent="0.3">
      <c r="K27" s="5"/>
      <c r="L27" s="5"/>
      <c r="M27" s="5"/>
      <c r="N27" s="5"/>
      <c r="O27" s="5"/>
      <c r="T27" s="3"/>
      <c r="U27" s="3"/>
      <c r="V27" s="3"/>
      <c r="W27" s="3"/>
      <c r="X27" s="5"/>
    </row>
    <row r="28" spans="1:24" x14ac:dyDescent="0.3">
      <c r="K28" s="5"/>
      <c r="L28" s="5"/>
      <c r="M28" s="5"/>
      <c r="N28" s="5"/>
      <c r="O28" s="5"/>
      <c r="T28" s="3"/>
      <c r="U28" s="3"/>
      <c r="V28" s="3"/>
      <c r="W28" s="3"/>
      <c r="X28" s="5"/>
    </row>
    <row r="29" spans="1:24" x14ac:dyDescent="0.3">
      <c r="K29" s="5"/>
      <c r="L29" s="5"/>
      <c r="M29" s="5"/>
      <c r="N29" s="5"/>
      <c r="O29" s="5"/>
      <c r="T29" s="3"/>
      <c r="U29" s="3"/>
      <c r="V29" s="3"/>
      <c r="W29" s="3"/>
      <c r="X29" s="5"/>
    </row>
    <row r="30" spans="1:24" x14ac:dyDescent="0.3">
      <c r="K30" s="5"/>
      <c r="L30" s="5"/>
      <c r="M30" s="5"/>
      <c r="N30" s="5"/>
      <c r="O30" s="5"/>
      <c r="T30" s="3"/>
      <c r="U30" s="3"/>
      <c r="V30" s="3"/>
      <c r="W30" s="3"/>
      <c r="X30" s="5"/>
    </row>
    <row r="31" spans="1:24" x14ac:dyDescent="0.3">
      <c r="K31" s="5"/>
      <c r="L31" s="5"/>
      <c r="M31" s="5"/>
      <c r="N31" s="5"/>
      <c r="O31" s="5"/>
      <c r="T31" s="3"/>
      <c r="U31" s="3"/>
      <c r="V31" s="3"/>
      <c r="W31" s="3"/>
      <c r="X31" s="5"/>
    </row>
    <row r="41" spans="5:8" x14ac:dyDescent="0.3">
      <c r="E41" s="3"/>
      <c r="F41" s="3"/>
      <c r="G41" s="3"/>
      <c r="H41" s="3"/>
    </row>
    <row r="42" spans="5:8" x14ac:dyDescent="0.3">
      <c r="E42" s="3"/>
      <c r="F42" s="3"/>
      <c r="G42" s="3"/>
      <c r="H42" s="3"/>
    </row>
    <row r="43" spans="5:8" x14ac:dyDescent="0.3">
      <c r="E43" s="3"/>
      <c r="F43" s="3"/>
      <c r="G43" s="3"/>
      <c r="H43" s="3"/>
    </row>
    <row r="44" spans="5:8" x14ac:dyDescent="0.3">
      <c r="E44" s="3"/>
      <c r="F44" s="3"/>
      <c r="G44" s="3"/>
      <c r="H44" s="3"/>
    </row>
  </sheetData>
  <conditionalFormatting sqref="E41:H4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Tóthová</dc:creator>
  <cp:lastModifiedBy>Martin Rusek</cp:lastModifiedBy>
  <dcterms:created xsi:type="dcterms:W3CDTF">2020-05-14T09:18:57Z</dcterms:created>
  <dcterms:modified xsi:type="dcterms:W3CDTF">2021-10-29T22:41:00Z</dcterms:modified>
</cp:coreProperties>
</file>